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<sst xmlns="http://schemas.openxmlformats.org/spreadsheetml/2006/main" count="201" uniqueCount="195">
  <si>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</si>
  <si>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</si>
  <si>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</si>
  <si>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</si>
  <si>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</si>
  <si>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</si>
  <si>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</si>
  <si>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</si>
  <si>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</si>
  <si>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</si>
  <si>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</si>
  <si>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</si>
  <si>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</si>
  <si>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</si>
  <si>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</si>
  <si>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</si>
  <si>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</si>
  <si>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</si>
  <si>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</si>
  <si>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</si>
  <si>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</si>
  <si>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</si>
  <si>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</si>
  <si>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</si>
  <si>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</si>
  <si>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</si>
  <si>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</si>
  <si>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</si>
  <si>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</si>
  <si>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</si>
  <si>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</si>
  <si>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</si>
  <si>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</si>
  <si>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</si>
  <si>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</si>
  <si>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</si>
  <si>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</si>
  <si>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</si>
  <si>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</si>
  <si>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</si>
  <si>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</si>
  <si>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</si>
  <si>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</si>
  <si>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</si>
  <si>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</si>
  <si>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</si>
  <si>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</si>
  <si>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</si>
  <si>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</si>
  <si>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</si>
  <si>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</si>
  <si>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</si>
  <si>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</si>
  <si>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</si>
  <si>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</si>
  <si>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</si>
  <si>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</si>
  <si>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</si>
  <si>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</si>
  <si>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</si>
  <si>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</si>
  <si>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</si>
  <si>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</si>
  <si>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</si>
  <si>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</si>
  <si>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</si>
  <si>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</si>
  <si>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</si>
  <si>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</si>
  <si>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</si>
  <si>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</si>
  <si>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</si>
  <si>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</si>
  <si>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</si>
  <si>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</si>
  <si>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</si>
  <si>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</si>
  <si>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</si>
  <si>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</si>
  <si>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</si>
  <si>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</si>
  <si>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</si>
  <si>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</si>
  <si>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</si>
  <si>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</si>
  <si>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</si>
  <si>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</si>
  <si>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</si>
  <si>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</si>
  <si>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</si>
  <si>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</si>
  <si>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</si>
  <si>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</si>
  <si>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</si>
  <si>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</si>
  <si>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</si>
  <si>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</si>
  <si>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</si>
  <si>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</si>
  <si>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</si>
  <si>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</si>
  <si>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</si>
  <si>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</si>
  <si>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</si>
  <si>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</si>
  <si>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</si>
  <si>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</si>
  <si>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</si>
  <si>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</si>
  <si>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</si>
  <si>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</si>
  <si>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</si>
  <si>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</si>
  <si>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</si>
  <si>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</si>
  <si>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</si>
  <si>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</si>
  <si>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</si>
  <si>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</si>
  <si>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</si>
  <si>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</si>
  <si>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</si>
  <si>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</si>
  <si>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</si>
  <si>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</si>
  <si>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</si>
  <si>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</si>
  <si>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</si>
  <si>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</si>
  <si>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</si>
  <si>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</si>
  <si>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</si>
  <si>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</si>
  <si>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</si>
  <si>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</si>
  <si>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</si>
  <si>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</si>
  <si>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</si>
  <si>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</si>
  <si>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</si>
  <si>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</si>
  <si>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</si>
  <si>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</si>
  <si>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</si>
  <si>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</si>
  <si>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</si>
  <si>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</si>
  <si>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</si>
  <si>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</si>
  <si>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</si>
  <si>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</si>
  <si>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</si>
  <si>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</si>
  <si>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</si>
  <si>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</si>
  <si>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</si>
  <si>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</si>
  <si>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</si>
  <si>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</si>
  <si>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</si>
  <si>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</si>
  <si>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</si>
  <si>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</si>
  <si>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</si>
  <si>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</si>
  <si>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</si>
  <si>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</si>
  <si>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</si>
  <si>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</si>
  <si>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</si>
  <si>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</si>
  <si>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</si>
  <si>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</si>
  <si>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</si>
  <si>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</si>
  <si>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</si>
  <si>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</si>
  <si>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</si>
  <si>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</si>
  <si>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</si>
  <si>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</si>
  <si>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</si>
  <si>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</si>
  <si>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</si>
  <si>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</si>
  <si>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</si>
  <si>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</si>
  <si>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</si>
  <si>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</si>
  <si>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</si>
  <si>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</si>
  <si>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</si>
  <si>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</si>
  <si>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</si>
  <si>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13.05.2019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</si>
</sst>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A74">
      <selection activeCell="AC82" sqref="AC82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84"/>
      <c r="AE1" s="184"/>
      <c r="AF1" s="184"/>
      <c r="AG1" s="184"/>
    </row>
    <row r="2" ht="17.25" hidden="1">
      <c r="B2" s="7"/>
    </row>
    <row r="3" spans="1:33" ht="33" customHeight="1">
      <c r="A3" s="193" t="s">
        <v>42</v>
      </c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</row>
    <row r="4" spans="2:32" ht="15.75" customHeight="1">
      <c r="B4" s="7"/>
      <c r="AF4" s="117" t="s">
        <v>174</v>
      </c>
    </row>
    <row r="5" spans="1:33" ht="18.75" customHeight="1">
      <c r="A5" s="195" t="s">
        <v>34</v>
      </c>
      <c r="B5" s="197" t="s">
        <v>35</v>
      </c>
      <c r="AB5" s="180" t="s">
        <v>173</v>
      </c>
      <c r="AC5" s="180" t="s">
        <v>80</v>
      </c>
      <c r="AD5" s="182" t="s">
        <v>51</v>
      </c>
      <c r="AE5" s="61" t="s">
        <v>53</v>
      </c>
      <c r="AF5" s="185" t="s">
        <v>194</v>
      </c>
      <c r="AG5" s="182" t="s">
        <v>172</v>
      </c>
    </row>
    <row r="6" spans="1:33" ht="22.5" customHeight="1" thickBot="1">
      <c r="A6" s="196"/>
      <c r="B6" s="19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81"/>
      <c r="AC6" s="181"/>
      <c r="AD6" s="183"/>
      <c r="AE6" s="60" t="s">
        <v>52</v>
      </c>
      <c r="AF6" s="186"/>
      <c r="AG6" s="183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0" t="s">
        <v>27</v>
      </c>
      <c r="B8" s="131" t="s">
        <v>58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 t="e">
        <f>#REF!</f>
        <v>#REF!</v>
      </c>
      <c r="AC8" s="73"/>
    </row>
    <row r="9" spans="1:33" ht="21" customHeight="1" thickBot="1">
      <c r="A9" s="187" t="s">
        <v>175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9"/>
    </row>
    <row r="10" spans="1:33" ht="33" customHeight="1">
      <c r="A10" s="134" t="s">
        <v>41</v>
      </c>
      <c r="B10" s="135" t="s">
        <v>81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>
        <f aca="true" t="shared" si="0" ref="AB10:AB85">AC10+AD10</f>
        <v>19919587.43</v>
      </c>
      <c r="AC10" s="85"/>
      <c r="AD10" s="138">
        <f>SUM(AD11:AD51)</f>
        <v>19919587.43</v>
      </c>
      <c r="AE10" s="138">
        <f>SUM(AE11:AE51)</f>
        <v>19919587.43</v>
      </c>
      <c r="AF10" s="138">
        <f>SUM(AF11:AF51)</f>
        <v>260662.68</v>
      </c>
      <c r="AG10" s="139">
        <f>AF10/AB10*100</f>
        <v>1.308574692703864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4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65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4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65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4">
        <f t="shared" si="1"/>
        <v>230000</v>
      </c>
      <c r="AC13" s="104"/>
      <c r="AD13" s="106">
        <v>230000</v>
      </c>
      <c r="AE13" s="92">
        <f>AD13</f>
        <v>230000</v>
      </c>
      <c r="AF13" s="165"/>
      <c r="AG13" s="119"/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4">
        <f t="shared" si="1"/>
        <v>350000</v>
      </c>
      <c r="AC14" s="104"/>
      <c r="AD14" s="106">
        <v>350000</v>
      </c>
      <c r="AE14" s="92">
        <f t="shared" si="2"/>
        <v>350000</v>
      </c>
      <c r="AF14" s="165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4">
        <f t="shared" si="1"/>
        <v>350000</v>
      </c>
      <c r="AC15" s="104"/>
      <c r="AD15" s="106">
        <v>350000</v>
      </c>
      <c r="AE15" s="92">
        <f t="shared" si="2"/>
        <v>350000</v>
      </c>
      <c r="AF15" s="165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4">
        <f t="shared" si="1"/>
        <v>800000</v>
      </c>
      <c r="AC16" s="104"/>
      <c r="AD16" s="106">
        <v>800000</v>
      </c>
      <c r="AE16" s="92">
        <f t="shared" si="2"/>
        <v>800000</v>
      </c>
      <c r="AF16" s="165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4">
        <f t="shared" si="1"/>
        <v>450000</v>
      </c>
      <c r="AC17" s="104"/>
      <c r="AD17" s="106">
        <v>450000</v>
      </c>
      <c r="AE17" s="92">
        <f t="shared" si="2"/>
        <v>450000</v>
      </c>
      <c r="AF17" s="165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4">
        <f t="shared" si="1"/>
        <v>450000</v>
      </c>
      <c r="AC18" s="104"/>
      <c r="AD18" s="106">
        <v>450000</v>
      </c>
      <c r="AE18" s="92">
        <f t="shared" si="2"/>
        <v>450000</v>
      </c>
      <c r="AF18" s="165"/>
      <c r="AG18" s="119">
        <f t="shared" si="3"/>
        <v>0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4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4">
        <f t="shared" si="0"/>
        <v>351750</v>
      </c>
      <c r="AC20" s="66"/>
      <c r="AD20" s="106">
        <v>351750</v>
      </c>
      <c r="AE20" s="92">
        <f t="shared" si="2"/>
        <v>351750</v>
      </c>
      <c r="AF20" s="165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4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165"/>
      <c r="AG21" s="119">
        <f t="shared" si="3"/>
        <v>0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4">
        <f t="shared" si="0"/>
        <v>136500</v>
      </c>
      <c r="AC22" s="66"/>
      <c r="AD22" s="106">
        <v>136500</v>
      </c>
      <c r="AE22" s="92">
        <f t="shared" si="4"/>
        <v>136500</v>
      </c>
      <c r="AF22" s="165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4">
        <f t="shared" si="0"/>
        <v>105000</v>
      </c>
      <c r="AC23" s="66"/>
      <c r="AD23" s="106">
        <v>105000</v>
      </c>
      <c r="AE23" s="92">
        <f t="shared" si="4"/>
        <v>105000</v>
      </c>
      <c r="AF23" s="164">
        <v>1303.58</v>
      </c>
      <c r="AG23" s="119">
        <f t="shared" si="3"/>
        <v>1.2415047619047619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4">
        <f t="shared" si="0"/>
        <v>3000</v>
      </c>
      <c r="AC24" s="66"/>
      <c r="AD24" s="106">
        <v>3000</v>
      </c>
      <c r="AE24" s="92">
        <f t="shared" si="4"/>
        <v>3000</v>
      </c>
      <c r="AF24" s="165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4">
        <f t="shared" si="0"/>
        <v>3000</v>
      </c>
      <c r="AC25" s="66"/>
      <c r="AD25" s="106">
        <v>3000</v>
      </c>
      <c r="AE25" s="92">
        <f t="shared" si="4"/>
        <v>3000</v>
      </c>
      <c r="AF25" s="165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4">
        <f t="shared" si="0"/>
        <v>2000</v>
      </c>
      <c r="AC26" s="66"/>
      <c r="AD26" s="106">
        <v>2000</v>
      </c>
      <c r="AE26" s="92">
        <f t="shared" si="4"/>
        <v>2000</v>
      </c>
      <c r="AF26" s="165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4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</f>
        <v>24604</v>
      </c>
      <c r="AG27" s="119">
        <f t="shared" si="3"/>
        <v>6.151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4">
        <f t="shared" si="0"/>
        <v>50000</v>
      </c>
      <c r="AC28" s="66"/>
      <c r="AD28" s="106">
        <v>50000</v>
      </c>
      <c r="AE28" s="92">
        <f t="shared" si="4"/>
        <v>50000</v>
      </c>
      <c r="AF28" s="165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4">
        <f t="shared" si="0"/>
        <v>16000</v>
      </c>
      <c r="AC29" s="66"/>
      <c r="AD29" s="106">
        <v>16000</v>
      </c>
      <c r="AE29" s="92">
        <f t="shared" si="4"/>
        <v>16000</v>
      </c>
      <c r="AF29" s="165"/>
      <c r="AG29" s="119">
        <f t="shared" si="3"/>
        <v>0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4">
        <f t="shared" si="0"/>
        <v>16000</v>
      </c>
      <c r="AC30" s="66"/>
      <c r="AD30" s="106">
        <v>16000</v>
      </c>
      <c r="AE30" s="92">
        <f t="shared" si="4"/>
        <v>16000</v>
      </c>
      <c r="AF30" s="165"/>
      <c r="AG30" s="119">
        <f t="shared" si="3"/>
        <v>0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4">
        <f t="shared" si="0"/>
        <v>16000</v>
      </c>
      <c r="AC31" s="66"/>
      <c r="AD31" s="106">
        <v>16000</v>
      </c>
      <c r="AE31" s="92">
        <f t="shared" si="4"/>
        <v>16000</v>
      </c>
      <c r="AF31" s="165"/>
      <c r="AG31" s="119">
        <f t="shared" si="3"/>
        <v>0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4">
        <f t="shared" si="0"/>
        <v>16000</v>
      </c>
      <c r="AC32" s="66"/>
      <c r="AD32" s="106">
        <v>16000</v>
      </c>
      <c r="AE32" s="92">
        <f t="shared" si="4"/>
        <v>16000</v>
      </c>
      <c r="AF32" s="165"/>
      <c r="AG32" s="119">
        <f t="shared" si="3"/>
        <v>0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4">
        <f t="shared" si="0"/>
        <v>52500</v>
      </c>
      <c r="AC33" s="66"/>
      <c r="AD33" s="106">
        <v>52500</v>
      </c>
      <c r="AE33" s="92">
        <f t="shared" si="4"/>
        <v>52500</v>
      </c>
      <c r="AF33" s="165"/>
      <c r="AG33" s="119">
        <f t="shared" si="3"/>
        <v>0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4">
        <f t="shared" si="0"/>
        <v>16000</v>
      </c>
      <c r="AC34" s="66"/>
      <c r="AD34" s="106">
        <v>16000</v>
      </c>
      <c r="AE34" s="92">
        <f t="shared" si="4"/>
        <v>16000</v>
      </c>
      <c r="AF34" s="165"/>
      <c r="AG34" s="119">
        <f t="shared" si="3"/>
        <v>0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4">
        <f t="shared" si="0"/>
        <v>63000</v>
      </c>
      <c r="AC35" s="66"/>
      <c r="AD35" s="106">
        <v>63000</v>
      </c>
      <c r="AE35" s="92">
        <f t="shared" si="4"/>
        <v>63000</v>
      </c>
      <c r="AF35" s="165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4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65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4">
        <f t="shared" si="0"/>
        <v>5000</v>
      </c>
      <c r="AC37" s="66"/>
      <c r="AD37" s="106">
        <v>5000</v>
      </c>
      <c r="AE37" s="92">
        <f t="shared" si="4"/>
        <v>5000</v>
      </c>
      <c r="AF37" s="165"/>
      <c r="AG37" s="119">
        <f t="shared" si="3"/>
        <v>0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4">
        <f t="shared" si="0"/>
        <v>63000</v>
      </c>
      <c r="AC38" s="66"/>
      <c r="AD38" s="106">
        <v>63000</v>
      </c>
      <c r="AE38" s="92">
        <f t="shared" si="4"/>
        <v>63000</v>
      </c>
      <c r="AF38" s="165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4">
        <f t="shared" si="0"/>
        <v>63000</v>
      </c>
      <c r="AC39" s="66"/>
      <c r="AD39" s="106">
        <v>63000</v>
      </c>
      <c r="AE39" s="92">
        <f t="shared" si="4"/>
        <v>63000</v>
      </c>
      <c r="AF39" s="165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4">
        <f t="shared" si="0"/>
        <v>66150</v>
      </c>
      <c r="AC40" s="66"/>
      <c r="AD40" s="106">
        <v>66150</v>
      </c>
      <c r="AE40" s="92">
        <f t="shared" si="4"/>
        <v>66150</v>
      </c>
      <c r="AF40" s="164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4">
        <f t="shared" si="0"/>
        <v>66150</v>
      </c>
      <c r="AC41" s="66"/>
      <c r="AD41" s="106">
        <v>66150</v>
      </c>
      <c r="AE41" s="92">
        <f t="shared" si="4"/>
        <v>66150</v>
      </c>
      <c r="AF41" s="164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4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65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4">
        <f t="shared" si="0"/>
        <v>110250</v>
      </c>
      <c r="AC43" s="66"/>
      <c r="AD43" s="106">
        <v>110250</v>
      </c>
      <c r="AE43" s="92">
        <f t="shared" si="4"/>
        <v>110250</v>
      </c>
      <c r="AF43" s="165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4">
        <f t="shared" si="0"/>
        <v>37800</v>
      </c>
      <c r="AC44" s="66"/>
      <c r="AD44" s="106">
        <v>37800</v>
      </c>
      <c r="AE44" s="92">
        <f t="shared" si="4"/>
        <v>37800</v>
      </c>
      <c r="AF44" s="165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4">
        <f t="shared" si="0"/>
        <v>441000</v>
      </c>
      <c r="AC45" s="66"/>
      <c r="AD45" s="106">
        <v>441000</v>
      </c>
      <c r="AE45" s="92">
        <f t="shared" si="4"/>
        <v>441000</v>
      </c>
      <c r="AF45" s="165"/>
      <c r="AG45" s="119">
        <f t="shared" si="3"/>
        <v>0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4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4">
        <f t="shared" si="0"/>
        <v>241750</v>
      </c>
      <c r="AC47" s="66"/>
      <c r="AD47" s="106">
        <v>241750</v>
      </c>
      <c r="AE47" s="92">
        <f t="shared" si="4"/>
        <v>241750</v>
      </c>
      <c r="AF47" s="126"/>
      <c r="AG47" s="119">
        <f t="shared" si="3"/>
        <v>0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4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4">
        <f t="shared" si="0"/>
        <v>123000</v>
      </c>
      <c r="AC49" s="66"/>
      <c r="AD49" s="106">
        <v>123000</v>
      </c>
      <c r="AE49" s="92">
        <f t="shared" si="4"/>
        <v>123000</v>
      </c>
      <c r="AF49" s="126"/>
      <c r="AG49" s="119">
        <f t="shared" si="3"/>
        <v>0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4">
        <f t="shared" si="0"/>
        <v>123000</v>
      </c>
      <c r="AC50" s="63"/>
      <c r="AD50" s="106">
        <v>123000</v>
      </c>
      <c r="AE50" s="92">
        <f t="shared" si="4"/>
        <v>123000</v>
      </c>
      <c r="AF50" s="126"/>
      <c r="AG50" s="119">
        <f t="shared" si="3"/>
        <v>0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4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311428</v>
      </c>
      <c r="AG52" s="120">
        <f t="shared" si="3"/>
        <v>3.2870943853791705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</f>
        <v>311428</v>
      </c>
      <c r="AG53" s="119">
        <f t="shared" si="3"/>
        <v>3.2870943853791705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8">
        <f>AD89</f>
        <v>700000</v>
      </c>
      <c r="AE54" s="138">
        <f>AE89</f>
        <v>700000</v>
      </c>
      <c r="AF54" s="59">
        <f>AF55+AF61+AF69+AF73+AF80+AF85+AF89+AF94+AF96+AF99+AF100+AF103</f>
        <v>22167016.080000002</v>
      </c>
      <c r="AG54" s="161">
        <f t="shared" si="3"/>
        <v>26.19942301676712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7091986.08</v>
      </c>
      <c r="AG55" s="122">
        <f t="shared" si="3"/>
        <v>33.47440604760795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</f>
        <v>1230490</v>
      </c>
      <c r="AG56" s="119">
        <f t="shared" si="3"/>
        <v>23.920701985483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</f>
        <v>4786985.5</v>
      </c>
      <c r="AG57" s="119">
        <f t="shared" si="3"/>
        <v>38.53376681470322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</f>
        <v>290470.6</v>
      </c>
      <c r="AG58" s="119">
        <f t="shared" si="3"/>
        <v>33.36058343861261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</f>
        <v>393725.44</v>
      </c>
      <c r="AG59" s="119">
        <f t="shared" si="3"/>
        <v>24.76104899062952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</f>
        <v>390314.54</v>
      </c>
      <c r="AG60" s="119">
        <f t="shared" si="3"/>
        <v>33.687794908266106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3695008.51</v>
      </c>
      <c r="AG61" s="122">
        <f t="shared" si="3"/>
        <v>31.36904832044814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</f>
        <v>865825.51</v>
      </c>
      <c r="AG62" s="119">
        <f t="shared" si="3"/>
        <v>22.972262963902402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19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v>186900</v>
      </c>
      <c r="AG64" s="119">
        <f t="shared" si="3"/>
        <v>19.673684210526314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v>50000</v>
      </c>
      <c r="AG65" s="119">
        <f t="shared" si="3"/>
        <v>12.5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</f>
        <v>2269095</v>
      </c>
      <c r="AG66" s="119">
        <f t="shared" si="3"/>
        <v>51.104016756190674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19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</f>
        <v>203200</v>
      </c>
      <c r="AG68" s="119">
        <f t="shared" si="3"/>
        <v>10.16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0</v>
      </c>
      <c r="AG69" s="122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37"/>
      <c r="AG70" s="119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37"/>
      <c r="AG71" s="119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37"/>
      <c r="AG72" s="119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1588026.43</v>
      </c>
      <c r="AG73" s="122">
        <f t="shared" si="3"/>
        <v>31.94449053207612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1199.4+16730+3680.6+36809.09+43199.87+7541.4+27700.1+91947.58+25513.25+3292.87+78339.79+25100.6+26521.73+40768.75+180433.56+99040.66</f>
        <v>707819.2499999999</v>
      </c>
      <c r="AG74" s="119">
        <f t="shared" si="3"/>
        <v>23.251098796415523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60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</f>
        <v>371648.5</v>
      </c>
      <c r="AG76" s="119">
        <f t="shared" si="3"/>
        <v>28.23561812435422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7">
        <f>44770</f>
        <v>44770</v>
      </c>
      <c r="AG77" s="119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29"/>
      <c r="AG78" s="119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</f>
        <v>3788.68</v>
      </c>
      <c r="AG79" s="119">
        <f aca="true" t="shared" si="10" ref="AG79:AG120">AF79/AB79*100</f>
        <v>33.351056338028165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3352835.71</v>
      </c>
      <c r="AG80" s="122">
        <f t="shared" si="10"/>
        <v>13.648093589885018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60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60">
        <f t="shared" si="10"/>
        <v>0</v>
      </c>
    </row>
    <row r="83" spans="1:33" ht="27.75" customHeight="1">
      <c r="A83" s="11"/>
      <c r="B83" s="22" t="s">
        <v>60</v>
      </c>
      <c r="AB83" s="167">
        <f>AC83+AD83</f>
        <v>20000000</v>
      </c>
      <c r="AC83" s="77">
        <v>20000000</v>
      </c>
      <c r="AD83" s="168"/>
      <c r="AE83" s="77"/>
      <c r="AF83" s="169">
        <f>2564498.56+788337.15</f>
        <v>3352835.71</v>
      </c>
      <c r="AG83" s="170">
        <f>AF83/AB83*100</f>
        <v>16.76417855</v>
      </c>
    </row>
    <row r="84" spans="1:33" ht="51.75">
      <c r="A84" s="11"/>
      <c r="B84" s="166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37"/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71">
        <f t="shared" si="0"/>
        <v>1014592.46</v>
      </c>
      <c r="AC85" s="171">
        <f>SUM(AC86:AC88)</f>
        <v>1014592.46</v>
      </c>
      <c r="AD85" s="172"/>
      <c r="AE85" s="171"/>
      <c r="AF85" s="173">
        <f>AF86+AF88</f>
        <v>648273.64</v>
      </c>
      <c r="AG85" s="174">
        <f t="shared" si="10"/>
        <v>63.89497907366669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</f>
        <v>213163.74</v>
      </c>
      <c r="AG86" s="119">
        <f t="shared" si="10"/>
        <v>38.12674204191558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19"/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19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5137196.07</v>
      </c>
      <c r="AG89" s="122">
        <f t="shared" si="10"/>
        <v>31.108698739176653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3239581.88+288592.38+183500+271256.86+183500+55896.13+18000+17918.75+337152.04+195200</f>
        <v>4790598.04</v>
      </c>
      <c r="AG90" s="119">
        <f t="shared" si="10"/>
        <v>32.184098471622114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</f>
        <v>346598.02999999997</v>
      </c>
      <c r="AG91" s="119">
        <f t="shared" si="10"/>
        <v>38.56608414524247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19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6">
        <f>AD93</f>
        <v>700000</v>
      </c>
      <c r="AC93" s="20"/>
      <c r="AD93" s="18">
        <v>700000</v>
      </c>
      <c r="AE93" s="77">
        <v>700000</v>
      </c>
      <c r="AF93" s="147"/>
      <c r="AG93" s="119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19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610723.64</v>
      </c>
      <c r="AG96" s="119">
        <f t="shared" si="10"/>
        <v>27.634191225545006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v>598673.81</v>
      </c>
      <c r="AG97" s="119">
        <f t="shared" si="10"/>
        <v>28.372776393120663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1533.37+3783.47+2147.3+4585.69</f>
        <v>12049.83</v>
      </c>
      <c r="AG98" s="119">
        <f t="shared" si="10"/>
        <v>12.04983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/>
      <c r="AG100" s="122">
        <f t="shared" si="10"/>
        <v>0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37"/>
      <c r="AG101" s="119">
        <f t="shared" si="10"/>
        <v>0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37"/>
      <c r="AG102" s="119">
        <f t="shared" si="10"/>
        <v>0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/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19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19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208966.33000000002</v>
      </c>
      <c r="AG108" s="118">
        <f t="shared" si="10"/>
        <v>2.5621743736374762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9">
        <f>AF110</f>
        <v>208966.33000000002</v>
      </c>
      <c r="AG109" s="122">
        <f t="shared" si="10"/>
        <v>19.280538281264416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</f>
        <v>208966.33000000002</v>
      </c>
      <c r="AG110" s="119">
        <f t="shared" si="10"/>
        <v>25.427262660923315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9"/>
      <c r="AD112" s="152">
        <f>50000+140000</f>
        <v>190000</v>
      </c>
      <c r="AE112" s="152">
        <f>AD112</f>
        <v>190000</v>
      </c>
      <c r="AF112" s="37"/>
      <c r="AG112" s="119">
        <f t="shared" si="10"/>
        <v>0</v>
      </c>
    </row>
    <row r="113" spans="1:33" ht="25.5">
      <c r="A113" s="175" t="s">
        <v>180</v>
      </c>
      <c r="B113" s="148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50">
        <f>AC113</f>
        <v>3500000</v>
      </c>
      <c r="AC113" s="176">
        <v>3500000</v>
      </c>
      <c r="AD113" s="109"/>
      <c r="AE113" s="109"/>
      <c r="AF113" s="151"/>
      <c r="AG113" s="122">
        <f t="shared" si="10"/>
        <v>0</v>
      </c>
    </row>
    <row r="114" spans="1:33" ht="90.75">
      <c r="A114" s="175" t="s">
        <v>190</v>
      </c>
      <c r="B114" s="177" t="s">
        <v>192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50">
        <f>AC114</f>
        <v>2000000</v>
      </c>
      <c r="AC114" s="70">
        <v>2000000</v>
      </c>
      <c r="AD114" s="57"/>
      <c r="AE114" s="57"/>
      <c r="AF114" s="151"/>
      <c r="AG114" s="122">
        <f t="shared" si="10"/>
        <v>0</v>
      </c>
    </row>
    <row r="115" spans="1:33" ht="90.75">
      <c r="A115" s="175" t="s">
        <v>191</v>
      </c>
      <c r="B115" s="177" t="s">
        <v>193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50">
        <f>AC115</f>
        <v>1572000</v>
      </c>
      <c r="AC115" s="70">
        <v>1572000</v>
      </c>
      <c r="AD115" s="57"/>
      <c r="AE115" s="57"/>
      <c r="AF115" s="151"/>
      <c r="AG115" s="122">
        <f t="shared" si="10"/>
        <v>0</v>
      </c>
    </row>
    <row r="116" spans="1:33" ht="42" customHeight="1">
      <c r="A116" s="93" t="s">
        <v>131</v>
      </c>
      <c r="B116" s="135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9">
        <f>AC117</f>
        <v>16829251.08</v>
      </c>
      <c r="AD116" s="163"/>
      <c r="AE116" s="69"/>
      <c r="AF116" s="162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5" t="s">
        <v>182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7">
        <f>AC120+AD120</f>
        <v>164022997.39</v>
      </c>
      <c r="AC120" s="157">
        <f>AC118+AC116+AC108+AC106+AC54+AC52+AC10</f>
        <v>133739145.96</v>
      </c>
      <c r="AD120" s="157">
        <f>AD118+AD116+AD108+AD106+AD54+AD52+AD10</f>
        <v>30283851.43</v>
      </c>
      <c r="AE120" s="157">
        <f>AE118+AE116+AE108+AE106+AE54+AE52+AE10</f>
        <v>30283851.43</v>
      </c>
      <c r="AF120" s="157">
        <f>AF118+AF116+AF108+AF106+AF54+AF52+AF10</f>
        <v>32871784.220000003</v>
      </c>
      <c r="AG120" s="158">
        <f t="shared" si="10"/>
        <v>20.040960562280336</v>
      </c>
    </row>
    <row r="121" spans="1:33" ht="15.75" customHeight="1">
      <c r="A121" s="190" t="s">
        <v>176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2"/>
    </row>
    <row r="122" spans="1:33" ht="18" customHeight="1">
      <c r="A122" s="140" t="s">
        <v>41</v>
      </c>
      <c r="B122" s="141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2">
        <f>AB123</f>
        <v>300000</v>
      </c>
      <c r="AC122" s="143"/>
      <c r="AD122" s="143">
        <f>AD123</f>
        <v>300000</v>
      </c>
      <c r="AE122" s="143">
        <f>AE123</f>
        <v>300000</v>
      </c>
      <c r="AF122" s="144"/>
      <c r="AG122" s="145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3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32871784.220000003</v>
      </c>
      <c r="AG124" s="118">
        <f>AF124/AB124*100</f>
        <v>20.004372328958286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9:AG9"/>
    <mergeCell ref="A121:AG121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2019-05-13T12:51:33Z</dcterms:modified>
  <cp:category/>
  <cp:version/>
  <cp:contentType/>
  <cp:contentStatus/>
</cp:coreProperties>
</file>